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814"/>
  </bookViews>
  <sheets>
    <sheet name="Feuil1" sheetId="1" r:id="rId1"/>
    <sheet name="Feuil2" sheetId="2" r:id="rId2"/>
    <sheet name="Feuil3" sheetId="3" r:id="rId3"/>
  </sheets>
  <calcPr calcId="125725"/>
  <fileRecoveryPr repairLoad="1"/>
</workbook>
</file>

<file path=xl/calcChain.xml><?xml version="1.0" encoding="utf-8"?>
<calcChain xmlns="http://schemas.openxmlformats.org/spreadsheetml/2006/main">
  <c r="A3" i="2"/>
  <c r="E6" i="1"/>
  <c r="N10" s="1"/>
  <c r="N12" s="1"/>
  <c r="O12" s="1"/>
  <c r="P12" s="1"/>
  <c r="O10"/>
  <c r="P10"/>
  <c r="D13"/>
  <c r="D15" s="1"/>
  <c r="C15"/>
  <c r="F19" s="1"/>
  <c r="F18"/>
  <c r="C18" l="1"/>
  <c r="E18" s="1"/>
  <c r="G18" s="1"/>
  <c r="H18" s="1"/>
  <c r="C19"/>
  <c r="E19" s="1"/>
  <c r="G19" s="1"/>
  <c r="G20" l="1"/>
  <c r="H19"/>
  <c r="H20" s="1"/>
</calcChain>
</file>

<file path=xl/comments1.xml><?xml version="1.0" encoding="utf-8"?>
<comments xmlns="http://schemas.openxmlformats.org/spreadsheetml/2006/main">
  <authors>
    <author>carole</author>
  </authors>
  <commentList>
    <comment ref="P12" authorId="0">
      <text>
        <r>
          <rPr>
            <b/>
            <sz val="9"/>
            <color indexed="81"/>
            <rFont val="Tahoma"/>
            <family val="2"/>
          </rPr>
          <t>nounoueveil:
cette somme est a payer en une fois au 1er juin ou par 1/12ieme ou lors de la prise des congés principaux</t>
        </r>
      </text>
    </comment>
  </commentList>
</comments>
</file>

<file path=xl/sharedStrings.xml><?xml version="1.0" encoding="utf-8"?>
<sst xmlns="http://schemas.openxmlformats.org/spreadsheetml/2006/main" count="43" uniqueCount="43">
  <si>
    <t>Calcul pour une mensualisation sur une année complète</t>
  </si>
  <si>
    <t>ou incomplète hors CP de l'assistante maternelle</t>
  </si>
  <si>
    <t>Semaines dans l'année</t>
  </si>
  <si>
    <t>Nombre de semaines d'absences programmés</t>
  </si>
  <si>
    <t>CP Assmat</t>
  </si>
  <si>
    <t>Semaines restantes</t>
  </si>
  <si>
    <t>Nombre de semaine dans l'année</t>
  </si>
  <si>
    <t>Le tarif peut être augmenté pour palier à la perte d'argent des semaines déduites</t>
  </si>
  <si>
    <t>Pourcentage des cotisations salariales</t>
  </si>
  <si>
    <t>Heures</t>
  </si>
  <si>
    <t>Brut</t>
  </si>
  <si>
    <t>Net</t>
  </si>
  <si>
    <t>Tarif horaire ou complémentaire</t>
  </si>
  <si>
    <t>Pourcentage pour le taux de majoration</t>
  </si>
  <si>
    <t>Tarifs heures majorées</t>
  </si>
  <si>
    <t>Heures hebdomadaires</t>
  </si>
  <si>
    <t>Nombres d'heures</t>
  </si>
  <si>
    <t>Multiplié par Nombres de semaines</t>
  </si>
  <si>
    <t>Nombre de mois</t>
  </si>
  <si>
    <t>Total heure mois</t>
  </si>
  <si>
    <t>Tarif horaire Brut</t>
  </si>
  <si>
    <t>Total Brut</t>
  </si>
  <si>
    <t>TOTAL SALAIRE MENSUEL</t>
  </si>
  <si>
    <t>Nombre</t>
  </si>
  <si>
    <t>Pourcentage d'augmentation</t>
  </si>
  <si>
    <t xml:space="preserve">Calcul Mensualisation </t>
  </si>
  <si>
    <t>A partir de la 46ème heures</t>
  </si>
  <si>
    <t>Jusqu'à 45 heures</t>
  </si>
  <si>
    <t>Total Net hors IE</t>
  </si>
  <si>
    <t>attention en année incomplète les conges sont à compter separement</t>
  </si>
  <si>
    <t>Ils sont a payer en fonction de l'accord du contrat</t>
  </si>
  <si>
    <t xml:space="preserve">semaines </t>
  </si>
  <si>
    <t xml:space="preserve">heure par </t>
  </si>
  <si>
    <t>taux</t>
  </si>
  <si>
    <t>semaine</t>
  </si>
  <si>
    <t>horaire brut</t>
  </si>
  <si>
    <t>jours acquis</t>
  </si>
  <si>
    <t>heure en CP</t>
  </si>
  <si>
    <t>CP en euros</t>
  </si>
  <si>
    <t>travaillées</t>
  </si>
  <si>
    <t>ne remplir que les cases en bleus</t>
  </si>
  <si>
    <t>Calcul des congés payés uniquement en année incomplète</t>
  </si>
  <si>
    <t>propriété de l'association nounoueveil du cognaçais copyright octobre 2018</t>
  </si>
</sst>
</file>

<file path=xl/styles.xml><?xml version="1.0" encoding="utf-8"?>
<styleSheet xmlns="http://schemas.openxmlformats.org/spreadsheetml/2006/main">
  <numFmts count="9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#,##0.00&quot; €&quot;"/>
    <numFmt numFmtId="166" formatCode="0.00&quot; jrs&quot;"/>
    <numFmt numFmtId="177" formatCode="#,##0.00\ &quot;€&quot;"/>
    <numFmt numFmtId="180" formatCode="#,##0.0000&quot; €&quot;"/>
    <numFmt numFmtId="181" formatCode="0&quot; jrs&quot;"/>
    <numFmt numFmtId="182" formatCode="0.00&quot; hrs&quot;"/>
    <numFmt numFmtId="183" formatCode="#,##0.00\ &quot;€&quot;;[Red]#,##0.00\ &quot;€&quot;"/>
  </numFmts>
  <fonts count="19">
    <font>
      <sz val="10"/>
      <name val="Arial"/>
      <family val="2"/>
    </font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b/>
      <sz val="10"/>
      <color theme="3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8" tint="0.39997558519241921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2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ill="0" applyBorder="0" applyAlignment="0" applyProtection="0"/>
    <xf numFmtId="44" fontId="1" fillId="0" borderId="0" applyFill="0" applyBorder="0" applyAlignment="0" applyProtection="0"/>
  </cellStyleXfs>
  <cellXfs count="98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0" fillId="3" borderId="5" xfId="0" applyFill="1" applyBorder="1" applyAlignment="1" applyProtection="1">
      <alignment horizontal="center" vertical="center"/>
      <protection locked="0"/>
    </xf>
    <xf numFmtId="10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Protection="1"/>
    <xf numFmtId="0" fontId="3" fillId="2" borderId="13" xfId="0" applyFont="1" applyFill="1" applyBorder="1" applyAlignment="1" applyProtection="1">
      <alignment horizontal="center" vertical="center"/>
      <protection hidden="1"/>
    </xf>
    <xf numFmtId="165" fontId="0" fillId="0" borderId="14" xfId="0" applyNumberFormat="1" applyBorder="1" applyAlignment="1" applyProtection="1">
      <alignment horizontal="center" vertical="center"/>
      <protection hidden="1"/>
    </xf>
    <xf numFmtId="165" fontId="0" fillId="0" borderId="11" xfId="0" applyNumberFormat="1" applyBorder="1" applyAlignment="1" applyProtection="1">
      <alignment horizontal="center" vertical="center"/>
      <protection hidden="1"/>
    </xf>
    <xf numFmtId="165" fontId="0" fillId="0" borderId="15" xfId="0" applyNumberForma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2" fontId="0" fillId="0" borderId="9" xfId="0" applyNumberFormat="1" applyBorder="1" applyAlignment="1" applyProtection="1">
      <alignment horizontal="center" vertical="center" wrapText="1"/>
      <protection hidden="1"/>
    </xf>
    <xf numFmtId="165" fontId="0" fillId="0" borderId="9" xfId="0" applyNumberFormat="1" applyBorder="1" applyAlignment="1" applyProtection="1">
      <alignment horizontal="center" vertical="center" wrapText="1"/>
      <protection hidden="1"/>
    </xf>
    <xf numFmtId="2" fontId="0" fillId="0" borderId="11" xfId="0" applyNumberFormat="1" applyBorder="1" applyAlignment="1" applyProtection="1">
      <alignment horizontal="center" vertical="center" wrapText="1"/>
      <protection hidden="1"/>
    </xf>
    <xf numFmtId="165" fontId="0" fillId="0" borderId="11" xfId="0" applyNumberFormat="1" applyBorder="1" applyAlignment="1" applyProtection="1">
      <alignment horizontal="center" vertical="center" wrapText="1"/>
      <protection hidden="1"/>
    </xf>
    <xf numFmtId="165" fontId="0" fillId="0" borderId="16" xfId="0" applyNumberFormat="1" applyBorder="1" applyAlignment="1" applyProtection="1">
      <alignment horizontal="center" vertical="center" wrapText="1"/>
      <protection hidden="1"/>
    </xf>
    <xf numFmtId="0" fontId="0" fillId="0" borderId="17" xfId="0" applyBorder="1" applyAlignment="1">
      <alignment horizontal="center" vertical="center" wrapText="1"/>
    </xf>
    <xf numFmtId="165" fontId="0" fillId="0" borderId="18" xfId="0" applyNumberFormat="1" applyBorder="1" applyAlignment="1" applyProtection="1">
      <alignment horizontal="center" vertical="center" wrapText="1"/>
      <protection hidden="1"/>
    </xf>
    <xf numFmtId="165" fontId="0" fillId="0" borderId="19" xfId="0" applyNumberFormat="1" applyBorder="1" applyAlignment="1" applyProtection="1">
      <alignment horizontal="center" vertical="center" wrapText="1"/>
      <protection hidden="1"/>
    </xf>
    <xf numFmtId="165" fontId="4" fillId="2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1" xfId="0" applyBorder="1"/>
    <xf numFmtId="0" fontId="0" fillId="0" borderId="21" xfId="0" applyBorder="1" applyAlignment="1">
      <alignment horizontal="center" vertical="center" wrapText="1"/>
    </xf>
    <xf numFmtId="166" fontId="0" fillId="4" borderId="0" xfId="0" applyNumberFormat="1" applyFill="1" applyBorder="1" applyProtection="1">
      <protection locked="0"/>
    </xf>
    <xf numFmtId="0" fontId="0" fillId="4" borderId="0" xfId="0" applyFill="1" applyBorder="1"/>
    <xf numFmtId="0" fontId="0" fillId="4" borderId="0" xfId="0" applyFill="1" applyBorder="1" applyProtection="1">
      <protection locked="0"/>
    </xf>
    <xf numFmtId="44" fontId="1" fillId="4" borderId="0" xfId="2" applyFill="1" applyBorder="1" applyProtection="1">
      <protection locked="0"/>
    </xf>
    <xf numFmtId="44" fontId="1" fillId="4" borderId="0" xfId="2" applyFill="1" applyBorder="1" applyProtection="1">
      <protection hidden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hidden="1"/>
    </xf>
    <xf numFmtId="165" fontId="0" fillId="0" borderId="0" xfId="0" applyNumberFormat="1" applyBorder="1" applyAlignment="1" applyProtection="1">
      <alignment vertical="center"/>
      <protection hidden="1"/>
    </xf>
    <xf numFmtId="165" fontId="13" fillId="0" borderId="0" xfId="0" applyNumberFormat="1" applyFont="1" applyBorder="1" applyAlignment="1" applyProtection="1">
      <alignment vertical="center"/>
      <protection hidden="1"/>
    </xf>
    <xf numFmtId="165" fontId="14" fillId="0" borderId="0" xfId="0" applyNumberFormat="1" applyFont="1" applyBorder="1" applyAlignment="1" applyProtection="1">
      <alignment vertical="center"/>
      <protection hidden="1"/>
    </xf>
    <xf numFmtId="4" fontId="15" fillId="0" borderId="0" xfId="0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165" fontId="0" fillId="0" borderId="0" xfId="1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165" fontId="16" fillId="0" borderId="0" xfId="0" applyNumberFormat="1" applyFont="1" applyBorder="1" applyAlignment="1" applyProtection="1">
      <alignment vertical="center"/>
      <protection hidden="1"/>
    </xf>
    <xf numFmtId="180" fontId="0" fillId="3" borderId="9" xfId="0" applyNumberForma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0" applyFont="1" applyBorder="1"/>
    <xf numFmtId="0" fontId="0" fillId="0" borderId="22" xfId="0" applyBorder="1" applyAlignment="1">
      <alignment horizontal="center"/>
    </xf>
    <xf numFmtId="0" fontId="0" fillId="0" borderId="0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vertical="top"/>
    </xf>
    <xf numFmtId="0" fontId="0" fillId="0" borderId="27" xfId="0" applyBorder="1" applyAlignment="1">
      <alignment vertical="top"/>
    </xf>
    <xf numFmtId="182" fontId="2" fillId="5" borderId="28" xfId="0" applyNumberFormat="1" applyFont="1" applyFill="1" applyBorder="1" applyAlignment="1">
      <alignment horizontal="center"/>
    </xf>
    <xf numFmtId="183" fontId="11" fillId="5" borderId="26" xfId="0" applyNumberFormat="1" applyFont="1" applyFill="1" applyBorder="1"/>
    <xf numFmtId="181" fontId="11" fillId="0" borderId="29" xfId="0" applyNumberFormat="1" applyFont="1" applyBorder="1" applyAlignment="1">
      <alignment horizontal="center"/>
    </xf>
    <xf numFmtId="0" fontId="9" fillId="0" borderId="0" xfId="0" applyFont="1"/>
    <xf numFmtId="0" fontId="0" fillId="4" borderId="0" xfId="0" applyFill="1"/>
    <xf numFmtId="0" fontId="0" fillId="4" borderId="0" xfId="0" applyFont="1" applyFill="1" applyBorder="1" applyAlignment="1">
      <alignment horizontal="center" vertical="center" wrapText="1"/>
    </xf>
    <xf numFmtId="2" fontId="0" fillId="4" borderId="0" xfId="0" applyNumberFormat="1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10" fillId="4" borderId="30" xfId="0" applyFont="1" applyFill="1" applyBorder="1" applyAlignment="1">
      <alignment horizontal="center"/>
    </xf>
    <xf numFmtId="2" fontId="10" fillId="4" borderId="31" xfId="0" applyNumberFormat="1" applyFont="1" applyFill="1" applyBorder="1" applyAlignment="1">
      <alignment horizontal="center"/>
    </xf>
    <xf numFmtId="177" fontId="11" fillId="4" borderId="26" xfId="0" applyNumberFormat="1" applyFont="1" applyFill="1" applyBorder="1" applyAlignment="1">
      <alignment horizontal="center" vertical="center"/>
    </xf>
    <xf numFmtId="0" fontId="0" fillId="6" borderId="9" xfId="0" applyNumberFormat="1" applyFill="1" applyBorder="1" applyAlignment="1" applyProtection="1">
      <alignment horizontal="center" vertical="center"/>
      <protection locked="0"/>
    </xf>
    <xf numFmtId="0" fontId="0" fillId="6" borderId="11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9" fontId="0" fillId="3" borderId="14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>
      <alignment horizontal="center" wrapText="1"/>
    </xf>
    <xf numFmtId="166" fontId="3" fillId="7" borderId="0" xfId="0" applyNumberFormat="1" applyFont="1" applyFill="1" applyBorder="1" applyAlignment="1" applyProtection="1">
      <alignment horizontal="center" vertical="center"/>
      <protection hidden="1"/>
    </xf>
  </cellXfs>
  <cellStyles count="3">
    <cellStyle name="Euro" xfId="1"/>
    <cellStyle name="Monétaire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topLeftCell="B1" workbookViewId="0">
      <selection activeCell="D7" sqref="D7"/>
    </sheetView>
  </sheetViews>
  <sheetFormatPr baseColWidth="10" defaultRowHeight="12.75"/>
  <cols>
    <col min="1" max="1" width="20" customWidth="1"/>
    <col min="3" max="3" width="12.42578125" customWidth="1"/>
    <col min="4" max="4" width="9.140625" customWidth="1"/>
    <col min="5" max="6" width="9.5703125" customWidth="1"/>
    <col min="7" max="7" width="10.7109375" customWidth="1"/>
    <col min="8" max="8" width="13.140625" customWidth="1"/>
    <col min="9" max="10" width="1.42578125" customWidth="1"/>
    <col min="11" max="11" width="3.85546875" customWidth="1"/>
    <col min="12" max="12" width="6.28515625" customWidth="1"/>
    <col min="13" max="13" width="9.5703125" customWidth="1"/>
    <col min="15" max="15" width="15.85546875" customWidth="1"/>
    <col min="16" max="16" width="15.140625" customWidth="1"/>
  </cols>
  <sheetData>
    <row r="1" spans="1:17" ht="13.5" customHeight="1">
      <c r="A1" s="84" t="s">
        <v>25</v>
      </c>
      <c r="B1" s="84"/>
      <c r="C1" s="84"/>
      <c r="D1" s="84"/>
      <c r="E1" s="84"/>
      <c r="F1" s="84"/>
      <c r="G1" s="84"/>
      <c r="H1" s="84"/>
    </row>
    <row r="2" spans="1:17">
      <c r="A2" s="85" t="s">
        <v>0</v>
      </c>
      <c r="B2" s="85"/>
      <c r="C2" s="85"/>
      <c r="D2" s="85"/>
      <c r="E2" s="85"/>
      <c r="F2" s="85"/>
      <c r="G2" s="85"/>
      <c r="H2" s="85"/>
    </row>
    <row r="3" spans="1:17" ht="18">
      <c r="A3" s="85" t="s">
        <v>1</v>
      </c>
      <c r="B3" s="85"/>
      <c r="C3" s="85"/>
      <c r="D3" s="85"/>
      <c r="E3" s="85"/>
      <c r="F3" s="85"/>
      <c r="G3" s="85"/>
      <c r="H3" s="85"/>
      <c r="M3" s="74" t="s">
        <v>41</v>
      </c>
    </row>
    <row r="4" spans="1:17" ht="5.25" customHeight="1" thickBot="1"/>
    <row r="5" spans="1:17" ht="51.75" customHeight="1" thickBot="1">
      <c r="B5" s="1" t="s">
        <v>2</v>
      </c>
      <c r="C5" s="2" t="s">
        <v>3</v>
      </c>
      <c r="D5" s="2" t="s">
        <v>4</v>
      </c>
      <c r="E5" s="3" t="s">
        <v>5</v>
      </c>
      <c r="M5" s="61" t="s">
        <v>29</v>
      </c>
    </row>
    <row r="6" spans="1:17" s="6" customFormat="1" ht="26.25" thickBot="1">
      <c r="A6" s="4" t="s">
        <v>6</v>
      </c>
      <c r="B6" s="5">
        <v>52</v>
      </c>
      <c r="C6" s="18">
        <v>5</v>
      </c>
      <c r="D6" s="18">
        <v>5</v>
      </c>
      <c r="E6" s="25">
        <f>SUM(B6-C6-D6)</f>
        <v>42</v>
      </c>
      <c r="M6" s="61" t="s">
        <v>30</v>
      </c>
      <c r="N6"/>
      <c r="O6"/>
      <c r="P6"/>
      <c r="Q6"/>
    </row>
    <row r="7" spans="1:17" ht="3" customHeight="1" thickBot="1"/>
    <row r="8" spans="1:17">
      <c r="A8" t="s">
        <v>7</v>
      </c>
      <c r="M8" s="62"/>
      <c r="N8" s="69" t="s">
        <v>31</v>
      </c>
      <c r="O8" s="63" t="s">
        <v>32</v>
      </c>
      <c r="P8" s="63" t="s">
        <v>33</v>
      </c>
      <c r="Q8" s="64"/>
    </row>
    <row r="9" spans="1:17" ht="12.75" customHeight="1" thickBot="1">
      <c r="M9" s="64"/>
      <c r="N9" s="70" t="s">
        <v>39</v>
      </c>
      <c r="O9" s="65" t="s">
        <v>34</v>
      </c>
      <c r="P9" s="65" t="s">
        <v>35</v>
      </c>
      <c r="Q9" s="64"/>
    </row>
    <row r="10" spans="1:17" ht="29.25" customHeight="1" thickBot="1">
      <c r="A10" s="86" t="s">
        <v>8</v>
      </c>
      <c r="B10" s="86"/>
      <c r="C10" s="19">
        <v>0.21879999999999999</v>
      </c>
      <c r="F10" s="96"/>
      <c r="G10" s="96"/>
      <c r="H10" s="42"/>
      <c r="M10" s="64"/>
      <c r="N10" s="79">
        <f>E6</f>
        <v>42</v>
      </c>
      <c r="O10" s="80">
        <f>B18</f>
        <v>45</v>
      </c>
      <c r="P10" s="81">
        <f>C13</f>
        <v>3.5</v>
      </c>
      <c r="Q10" s="64"/>
    </row>
    <row r="11" spans="1:17" ht="15.75" customHeight="1" thickBot="1">
      <c r="F11" s="43"/>
      <c r="G11" s="43"/>
      <c r="H11" s="44"/>
      <c r="M11" s="64"/>
      <c r="N11" s="66" t="s">
        <v>36</v>
      </c>
      <c r="O11" s="67" t="s">
        <v>37</v>
      </c>
      <c r="P11" s="68" t="s">
        <v>38</v>
      </c>
      <c r="Q11" s="64"/>
    </row>
    <row r="12" spans="1:17" ht="24.75" customHeight="1" thickBot="1">
      <c r="A12" s="87" t="s">
        <v>9</v>
      </c>
      <c r="B12" s="87"/>
      <c r="C12" s="7" t="s">
        <v>10</v>
      </c>
      <c r="D12" s="8" t="s">
        <v>11</v>
      </c>
      <c r="F12" s="96"/>
      <c r="G12" s="96"/>
      <c r="H12" s="45"/>
      <c r="M12" s="64"/>
      <c r="N12" s="73">
        <f>ROUNDUP(N10/4*2.5,0)</f>
        <v>27</v>
      </c>
      <c r="O12" s="71">
        <f>(O10/6)*N12</f>
        <v>202.5</v>
      </c>
      <c r="P12" s="72">
        <f>O12*P10</f>
        <v>708.75</v>
      </c>
      <c r="Q12" s="64"/>
    </row>
    <row r="13" spans="1:17" ht="24.75" customHeight="1">
      <c r="A13" s="9" t="s">
        <v>12</v>
      </c>
      <c r="B13" s="10"/>
      <c r="C13" s="60">
        <v>3.5</v>
      </c>
      <c r="D13" s="26">
        <f>C13*(1-C10)</f>
        <v>2.7342</v>
      </c>
      <c r="F13" s="96"/>
      <c r="G13" s="96"/>
      <c r="H13" s="46"/>
    </row>
    <row r="14" spans="1:17" ht="24.75" customHeight="1">
      <c r="A14" s="94" t="s">
        <v>13</v>
      </c>
      <c r="B14" s="94"/>
      <c r="C14" s="95">
        <v>0</v>
      </c>
      <c r="D14" s="95"/>
      <c r="N14" t="s">
        <v>40</v>
      </c>
    </row>
    <row r="15" spans="1:17" ht="24.75" customHeight="1" thickBot="1">
      <c r="A15" s="91" t="s">
        <v>14</v>
      </c>
      <c r="B15" s="91"/>
      <c r="C15" s="27">
        <f>C13*(1+C14)</f>
        <v>3.5</v>
      </c>
      <c r="D15" s="28">
        <f>D13*(1+C14)</f>
        <v>2.7342</v>
      </c>
    </row>
    <row r="16" spans="1:17" ht="6" customHeight="1" thickBot="1"/>
    <row r="17" spans="1:19" s="13" customFormat="1" ht="39.75" customHeight="1">
      <c r="A17" s="11" t="s">
        <v>15</v>
      </c>
      <c r="B17" s="12" t="s">
        <v>16</v>
      </c>
      <c r="C17" s="12" t="s">
        <v>17</v>
      </c>
      <c r="D17" s="12" t="s">
        <v>18</v>
      </c>
      <c r="E17" s="12" t="s">
        <v>19</v>
      </c>
      <c r="F17" s="12" t="s">
        <v>20</v>
      </c>
      <c r="G17" s="12" t="s">
        <v>21</v>
      </c>
      <c r="H17" s="36" t="s">
        <v>28</v>
      </c>
      <c r="I17" s="41"/>
    </row>
    <row r="18" spans="1:19" s="13" customFormat="1" ht="26.25" customHeight="1">
      <c r="A18" s="22" t="s">
        <v>27</v>
      </c>
      <c r="B18" s="20">
        <v>45</v>
      </c>
      <c r="C18" s="29">
        <f>E6</f>
        <v>42</v>
      </c>
      <c r="D18" s="82">
        <v>12</v>
      </c>
      <c r="E18" s="31">
        <f>(B18*C18)/D18</f>
        <v>157.5</v>
      </c>
      <c r="F18" s="32">
        <f>C13</f>
        <v>3.5</v>
      </c>
      <c r="G18" s="32">
        <f>E18*F18</f>
        <v>551.25</v>
      </c>
      <c r="H18" s="37">
        <f>G18*(1-C10)</f>
        <v>430.63650000000001</v>
      </c>
      <c r="I18" s="41"/>
    </row>
    <row r="19" spans="1:19" s="13" customFormat="1" ht="28.5" customHeight="1" thickBot="1">
      <c r="A19" s="23" t="s">
        <v>26</v>
      </c>
      <c r="B19" s="21">
        <v>5</v>
      </c>
      <c r="C19" s="30">
        <f>E6</f>
        <v>42</v>
      </c>
      <c r="D19" s="83">
        <v>12</v>
      </c>
      <c r="E19" s="33">
        <f>(B19*C19)/D19</f>
        <v>17.5</v>
      </c>
      <c r="F19" s="34">
        <f>C15</f>
        <v>3.5</v>
      </c>
      <c r="G19" s="34">
        <f>E19*F19</f>
        <v>61.25</v>
      </c>
      <c r="H19" s="38">
        <f>G19*0.8932</f>
        <v>54.708500000000001</v>
      </c>
      <c r="I19" s="41"/>
    </row>
    <row r="20" spans="1:19" ht="35.25" customHeight="1" thickBot="1">
      <c r="E20" s="92" t="s">
        <v>22</v>
      </c>
      <c r="F20" s="92"/>
      <c r="G20" s="35">
        <f>SUM(G18:G19)</f>
        <v>612.5</v>
      </c>
      <c r="H20" s="39">
        <f>SUM(H18:H19)</f>
        <v>485.34500000000003</v>
      </c>
      <c r="I20" s="40"/>
    </row>
    <row r="21" spans="1:19" ht="6" customHeight="1">
      <c r="A21" s="75"/>
      <c r="B21" s="75"/>
      <c r="C21" s="75"/>
      <c r="D21" s="75"/>
    </row>
    <row r="22" spans="1:19" s="13" customFormat="1" ht="33" customHeight="1">
      <c r="A22" s="76"/>
      <c r="B22" s="76"/>
      <c r="C22" s="93"/>
      <c r="D22" s="93"/>
    </row>
    <row r="23" spans="1:19" s="6" customFormat="1" ht="13.5" customHeight="1">
      <c r="A23" s="77"/>
      <c r="B23" s="78"/>
      <c r="C23" s="97"/>
      <c r="D23" s="97"/>
    </row>
    <row r="24" spans="1:19" ht="15" customHeight="1">
      <c r="A24" s="89" t="s">
        <v>42</v>
      </c>
      <c r="B24" s="90"/>
      <c r="C24" s="90"/>
      <c r="D24" s="90"/>
      <c r="E24" s="90"/>
      <c r="F24" s="90"/>
      <c r="G24" s="90"/>
      <c r="H24" s="90"/>
      <c r="L24" s="89"/>
      <c r="M24" s="90"/>
      <c r="N24" s="90"/>
      <c r="O24" s="90"/>
      <c r="P24" s="90"/>
      <c r="Q24" s="90"/>
      <c r="R24" s="90"/>
      <c r="S24" s="90"/>
    </row>
    <row r="25" spans="1:19" ht="6" customHeight="1"/>
    <row r="26" spans="1:19" ht="6.75" customHeight="1">
      <c r="A26" s="24"/>
      <c r="B26" s="24"/>
      <c r="C26" s="24"/>
      <c r="D26" s="24"/>
      <c r="E26" s="24"/>
      <c r="F26" s="24"/>
      <c r="G26" s="24"/>
    </row>
    <row r="27" spans="1:19" ht="42" customHeight="1">
      <c r="A27" s="47"/>
      <c r="B27" s="47"/>
      <c r="C27" s="47"/>
      <c r="D27" s="48"/>
      <c r="E27" s="48"/>
      <c r="F27" s="48"/>
      <c r="G27" s="47"/>
      <c r="H27" s="17"/>
    </row>
    <row r="28" spans="1:19" ht="23.1" customHeight="1">
      <c r="A28" s="49"/>
      <c r="B28" s="50"/>
      <c r="C28" s="50"/>
      <c r="D28" s="51"/>
      <c r="E28" s="52"/>
      <c r="F28" s="53"/>
      <c r="G28" s="54"/>
      <c r="H28" s="17"/>
    </row>
    <row r="29" spans="1:19" ht="23.1" customHeight="1">
      <c r="A29" s="55"/>
      <c r="B29" s="50"/>
      <c r="C29" s="56"/>
      <c r="D29" s="51"/>
      <c r="E29" s="52"/>
      <c r="F29" s="53"/>
      <c r="G29" s="54"/>
      <c r="H29" s="17"/>
    </row>
    <row r="30" spans="1:19" ht="23.1" customHeight="1">
      <c r="A30" s="49"/>
      <c r="B30" s="50"/>
      <c r="C30" s="50"/>
      <c r="D30" s="51"/>
      <c r="E30" s="52"/>
      <c r="F30" s="53"/>
      <c r="G30" s="54"/>
      <c r="H30" s="17"/>
    </row>
    <row r="31" spans="1:19" ht="31.5" customHeight="1">
      <c r="A31" s="88"/>
      <c r="B31" s="88"/>
      <c r="C31" s="88"/>
      <c r="D31" s="88"/>
      <c r="E31" s="88"/>
      <c r="F31" s="88"/>
      <c r="G31" s="88"/>
    </row>
    <row r="32" spans="1:19" ht="15">
      <c r="A32" s="57"/>
      <c r="B32" s="57"/>
      <c r="C32" s="57"/>
      <c r="D32" s="58"/>
      <c r="E32" s="58"/>
      <c r="F32" s="58"/>
      <c r="G32" s="57"/>
      <c r="H32" s="14"/>
    </row>
    <row r="33" spans="1:8" ht="23.1" customHeight="1">
      <c r="A33" s="49"/>
      <c r="B33" s="50"/>
      <c r="C33" s="50"/>
      <c r="D33" s="59"/>
      <c r="E33" s="52"/>
      <c r="F33" s="53"/>
      <c r="G33" s="54"/>
      <c r="H33" s="14"/>
    </row>
    <row r="34" spans="1:8" ht="23.1" customHeight="1">
      <c r="A34" s="55"/>
      <c r="B34" s="50"/>
      <c r="C34" s="56"/>
      <c r="D34" s="59"/>
      <c r="E34" s="52"/>
      <c r="F34" s="53"/>
      <c r="G34" s="54"/>
      <c r="H34" s="14"/>
    </row>
    <row r="35" spans="1:8" ht="23.1" customHeight="1">
      <c r="A35" s="49"/>
      <c r="B35" s="50"/>
      <c r="C35" s="50"/>
      <c r="D35" s="59"/>
      <c r="E35" s="52"/>
      <c r="F35" s="53"/>
      <c r="G35" s="54"/>
      <c r="H35" s="14"/>
    </row>
  </sheetData>
  <mergeCells count="17">
    <mergeCell ref="L24:S24"/>
    <mergeCell ref="A14:B14"/>
    <mergeCell ref="C14:D14"/>
    <mergeCell ref="F10:G10"/>
    <mergeCell ref="F12:G12"/>
    <mergeCell ref="F13:G13"/>
    <mergeCell ref="C23:D23"/>
    <mergeCell ref="A1:H1"/>
    <mergeCell ref="A2:H2"/>
    <mergeCell ref="A3:H3"/>
    <mergeCell ref="A10:B10"/>
    <mergeCell ref="A12:B12"/>
    <mergeCell ref="A31:G31"/>
    <mergeCell ref="A24:H24"/>
    <mergeCell ref="A15:B15"/>
    <mergeCell ref="E20:F20"/>
    <mergeCell ref="C22:D22"/>
  </mergeCells>
  <pageMargins left="0.19685039370078741" right="0.19685039370078741" top="0.19685039370078741" bottom="0.19685039370078741" header="0.51181102362204722" footer="0.51181102362204722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3" sqref="B3"/>
    </sheetView>
  </sheetViews>
  <sheetFormatPr baseColWidth="10" defaultRowHeight="12.75"/>
  <sheetData>
    <row r="1" spans="1:2" ht="51">
      <c r="A1" s="15" t="s">
        <v>23</v>
      </c>
      <c r="B1" s="15" t="s">
        <v>24</v>
      </c>
    </row>
    <row r="2" spans="1:2">
      <c r="A2" s="16">
        <v>23</v>
      </c>
      <c r="B2" s="16">
        <v>0.03</v>
      </c>
    </row>
    <row r="3" spans="1:2">
      <c r="A3" s="16">
        <f>(1+B2)*A2</f>
        <v>23.69</v>
      </c>
      <c r="B3" s="16"/>
    </row>
    <row r="10" spans="1:2">
      <c r="A10" s="15"/>
      <c r="B10" s="15"/>
    </row>
    <row r="11" spans="1:2">
      <c r="A11" s="15"/>
      <c r="B11" s="15"/>
    </row>
    <row r="12" spans="1:2">
      <c r="A12" s="16"/>
      <c r="B12" s="16"/>
    </row>
  </sheetData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Calcul mensualisation</dc:subject>
  <dc:creator>veronalice</dc:creator>
  <cp:keywords>mensualisation, calcul, salaire</cp:keywords>
  <dc:description>Propriété de veronalice, la copie est donc interdite Merci</dc:description>
  <cp:lastModifiedBy>carole</cp:lastModifiedBy>
  <cp:revision>1</cp:revision>
  <cp:lastPrinted>2018-01-04T09:11:32Z</cp:lastPrinted>
  <dcterms:created xsi:type="dcterms:W3CDTF">2006-06-26T20:01:25Z</dcterms:created>
  <dcterms:modified xsi:type="dcterms:W3CDTF">2019-01-19T20:03:52Z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Tableau de calcul</vt:lpwstr>
  </property>
  <property fmtid="{D5CDD505-2E9C-101B-9397-08002B2CF9AE}" pid="3" name="_AuthorEmail">
    <vt:lpwstr>christelle.le-gourrierec@wanadoo.fr</vt:lpwstr>
  </property>
  <property fmtid="{D5CDD505-2E9C-101B-9397-08002B2CF9AE}" pid="4" name="_AuthorEmailDisplayName">
    <vt:lpwstr>le gourrierec</vt:lpwstr>
  </property>
  <property fmtid="{D5CDD505-2E9C-101B-9397-08002B2CF9AE}" pid="5" name="_AdHocReviewCycleID">
    <vt:i4>-1453560812</vt:i4>
  </property>
  <property fmtid="{D5CDD505-2E9C-101B-9397-08002B2CF9AE}" pid="6" name="_ReviewingToolsShownOnce">
    <vt:lpwstr/>
  </property>
</Properties>
</file>